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showInkAnnotation="0" defaultThemeVersion="124226"/>
  <bookViews>
    <workbookView showHorizontalScroll="0" showVerticalScroll="0" showSheetTabs="0" xWindow="12705" yWindow="165" windowWidth="12510" windowHeight="11985"/>
  </bookViews>
  <sheets>
    <sheet name="Sheet1" sheetId="1" r:id="rId1"/>
    <sheet name="Sheet2" sheetId="2" r:id="rId2"/>
    <sheet name="Sheet3" sheetId="3" r:id="rId3"/>
  </sheets>
  <calcPr calcId="145621"/>
</workbook>
</file>

<file path=xl/calcChain.xml><?xml version="1.0" encoding="utf-8"?>
<calcChain xmlns="http://schemas.openxmlformats.org/spreadsheetml/2006/main">
  <c r="G8" i="1" l="1"/>
  <c r="G9" i="1"/>
  <c r="G10" i="1"/>
  <c r="G11" i="1"/>
  <c r="G7" i="1"/>
  <c r="B11" i="1"/>
  <c r="B10" i="1"/>
  <c r="B9" i="1"/>
  <c r="B8" i="1"/>
  <c r="E11" i="1"/>
  <c r="E10" i="1"/>
  <c r="E9" i="1"/>
  <c r="E7" i="1"/>
  <c r="E8" i="1"/>
  <c r="F9" i="1"/>
  <c r="F10" i="1"/>
  <c r="F11" i="1"/>
  <c r="F8" i="1"/>
  <c r="J11" i="1"/>
  <c r="J7" i="1"/>
  <c r="J10" i="1"/>
  <c r="L11" i="1"/>
  <c r="K11" i="1"/>
  <c r="J8" i="1"/>
  <c r="L7" i="1"/>
  <c r="L8" i="1"/>
  <c r="K8" i="1"/>
  <c r="J9" i="1"/>
  <c r="L10" i="1"/>
  <c r="K7" i="1"/>
  <c r="K10" i="1"/>
  <c r="J13" i="1"/>
  <c r="J16" i="1"/>
  <c r="L9" i="1"/>
  <c r="L13" i="1"/>
  <c r="J14" i="1"/>
  <c r="K9" i="1"/>
  <c r="K13" i="1"/>
  <c r="K14" i="1"/>
  <c r="K16" i="1"/>
</calcChain>
</file>

<file path=xl/sharedStrings.xml><?xml version="1.0" encoding="utf-8"?>
<sst xmlns="http://schemas.openxmlformats.org/spreadsheetml/2006/main" count="27" uniqueCount="23">
  <si>
    <t>LP Share</t>
  </si>
  <si>
    <t>GP Share</t>
  </si>
  <si>
    <t>LP Units</t>
  </si>
  <si>
    <t>GP Units</t>
  </si>
  <si>
    <t>IDR Tier</t>
  </si>
  <si>
    <t>Incremental Cash</t>
  </si>
  <si>
    <t>LP</t>
  </si>
  <si>
    <t>GP</t>
  </si>
  <si>
    <t>Incremental Distribution</t>
  </si>
  <si>
    <t>LP Distribution per unit --&gt;</t>
  </si>
  <si>
    <t>&lt;-- "additional amount the MLP must pay the GP per LP unit"</t>
  </si>
  <si>
    <t>Within each tier, the incremental cash is split by these percentages</t>
  </si>
  <si>
    <t>Total</t>
  </si>
  <si>
    <r>
      <t>Minimum Quarterly Distribution (MQD)</t>
    </r>
    <r>
      <rPr>
        <sz val="10"/>
        <rFont val="Calibri"/>
        <family val="2"/>
        <scheme val="minor"/>
      </rPr>
      <t xml:space="preserve"> :</t>
    </r>
  </si>
  <si>
    <t>to</t>
  </si>
  <si>
    <t>Initial:</t>
  </si>
  <si>
    <t>Tier One:</t>
  </si>
  <si>
    <t>Tier Two:</t>
  </si>
  <si>
    <t>Tier Three:</t>
  </si>
  <si>
    <t>Lower</t>
  </si>
  <si>
    <t>Upper</t>
  </si>
  <si>
    <t>Declared Distribution</t>
  </si>
  <si>
    <t>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</si>
</sst>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8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_(&quot;$&quot;* #,##0.0000_);_(&quot;$&quot;* \(#,##0.0000\);_(&quot;$&quot;* &quot;-&quot;??_);_(@_)"/>
    <numFmt numFmtId="165" formatCode="0.0%"/>
    <numFmt numFmtId="166" formatCode="_(&quot;$&quot;* #,##0.00000_);_(&quot;$&quot;* \(#,##0.00000\);_(&quot;$&quot;* &quot;-&quot;??_);_(@_)"/>
    <numFmt numFmtId="167" formatCode="0.0000"/>
    <numFmt numFmtId="168" formatCode="&quot;$&quot;#,##0.0000_);[Red]\(&quot;$&quot;#,##0.0000\)"/>
    <numFmt numFmtId="169" formatCode="_(* #,##0.0000_);_(* \(#,##0.0000\);_(* &quot;-&quot;??_);_(@_)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b/>
      <sz val="10"/>
      <name val="Calibri"/>
      <family val="2"/>
      <scheme val="minor"/>
    </font>
    <font>
      <sz val="10"/>
      <name val="Calibri"/>
      <family val="2"/>
      <scheme val="minor"/>
    </font>
    <font>
      <b/>
      <sz val="9"/>
      <name val="Calibri"/>
      <family val="2"/>
      <scheme val="minor"/>
    </font>
    <font>
      <sz val="9"/>
      <name val="Calibri"/>
      <family val="2"/>
      <scheme val="minor"/>
    </font>
    <font>
      <i/>
      <sz val="11"/>
      <name val="Calibri"/>
      <family val="2"/>
      <scheme val="minor"/>
    </font>
    <font>
      <sz val="11"/>
      <color rgb="FF0000FF"/>
      <name val="Calibri"/>
      <family val="2"/>
      <scheme val="minor"/>
    </font>
    <font>
      <b/>
      <sz val="10"/>
      <color rgb="FF0000FF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4">
    <xf numFmtId="0" fontId="0" fillId="0" borderId="0"/>
    <xf numFmtId="44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</cellStyleXfs>
  <cellXfs count="55">
    <xf numFmtId="0" fontId="0" fillId="0" borderId="0" xfId="0"/>
    <xf numFmtId="44" fontId="2" fillId="2" borderId="0" xfId="1" applyFont="1" applyFill="1"/>
    <xf numFmtId="165" fontId="2" fillId="2" borderId="0" xfId="2" applyNumberFormat="1" applyFont="1" applyFill="1"/>
    <xf numFmtId="0" fontId="2" fillId="0" borderId="0" xfId="0" applyFont="1"/>
    <xf numFmtId="44" fontId="2" fillId="0" borderId="0" xfId="1" applyFont="1"/>
    <xf numFmtId="0" fontId="4" fillId="0" borderId="0" xfId="0" applyFont="1" applyFill="1" applyAlignment="1">
      <alignment horizontal="right"/>
    </xf>
    <xf numFmtId="0" fontId="4" fillId="0" borderId="0" xfId="0" applyFont="1" applyFill="1" applyAlignment="1">
      <alignment horizontal="right" vertical="center"/>
    </xf>
    <xf numFmtId="0" fontId="3" fillId="2" borderId="0" xfId="0" applyFont="1" applyFill="1" applyAlignment="1">
      <alignment horizontal="right"/>
    </xf>
    <xf numFmtId="37" fontId="3" fillId="2" borderId="0" xfId="1" applyNumberFormat="1" applyFont="1" applyFill="1"/>
    <xf numFmtId="0" fontId="2" fillId="2" borderId="0" xfId="0" applyFont="1" applyFill="1"/>
    <xf numFmtId="0" fontId="6" fillId="2" borderId="0" xfId="0" applyFont="1" applyFill="1" applyAlignment="1">
      <alignment horizontal="center"/>
    </xf>
    <xf numFmtId="0" fontId="7" fillId="2" borderId="0" xfId="0" applyFont="1" applyFill="1"/>
    <xf numFmtId="44" fontId="6" fillId="2" borderId="0" xfId="1" applyFont="1" applyFill="1" applyAlignment="1">
      <alignment horizontal="center"/>
    </xf>
    <xf numFmtId="44" fontId="6" fillId="2" borderId="0" xfId="1" applyFont="1" applyFill="1" applyAlignment="1">
      <alignment horizontal="center" wrapText="1"/>
    </xf>
    <xf numFmtId="0" fontId="6" fillId="2" borderId="0" xfId="0" applyFont="1" applyFill="1" applyAlignment="1">
      <alignment horizontal="center" vertical="center"/>
    </xf>
    <xf numFmtId="0" fontId="6" fillId="2" borderId="0" xfId="0" applyFont="1" applyFill="1" applyAlignment="1">
      <alignment horizontal="center" wrapText="1"/>
    </xf>
    <xf numFmtId="44" fontId="6" fillId="0" borderId="0" xfId="1" applyFont="1" applyFill="1" applyAlignment="1">
      <alignment horizontal="center" wrapText="1"/>
    </xf>
    <xf numFmtId="0" fontId="7" fillId="0" borderId="0" xfId="0" applyFont="1"/>
    <xf numFmtId="164" fontId="2" fillId="0" borderId="1" xfId="1" applyNumberFormat="1" applyFont="1" applyFill="1" applyBorder="1"/>
    <xf numFmtId="167" fontId="2" fillId="0" borderId="1" xfId="1" applyNumberFormat="1" applyFont="1" applyFill="1" applyBorder="1"/>
    <xf numFmtId="9" fontId="2" fillId="0" borderId="1" xfId="2" applyFont="1" applyFill="1" applyBorder="1"/>
    <xf numFmtId="167" fontId="2" fillId="0" borderId="2" xfId="1" applyNumberFormat="1" applyFont="1" applyFill="1" applyBorder="1"/>
    <xf numFmtId="167" fontId="2" fillId="0" borderId="3" xfId="1" applyNumberFormat="1" applyFont="1" applyFill="1" applyBorder="1"/>
    <xf numFmtId="167" fontId="2" fillId="0" borderId="0" xfId="0" applyNumberFormat="1" applyFont="1" applyBorder="1"/>
    <xf numFmtId="167" fontId="2" fillId="0" borderId="0" xfId="0" applyNumberFormat="1" applyFont="1"/>
    <xf numFmtId="0" fontId="4" fillId="2" borderId="0" xfId="0" applyFont="1" applyFill="1" applyAlignment="1">
      <alignment horizontal="right" vertical="center"/>
    </xf>
    <xf numFmtId="167" fontId="2" fillId="2" borderId="0" xfId="1" applyNumberFormat="1" applyFont="1" applyFill="1" applyBorder="1"/>
    <xf numFmtId="9" fontId="2" fillId="2" borderId="0" xfId="2" applyFont="1" applyFill="1" applyBorder="1"/>
    <xf numFmtId="167" fontId="2" fillId="0" borderId="0" xfId="1" applyNumberFormat="1" applyFont="1" applyFill="1" applyBorder="1"/>
    <xf numFmtId="167" fontId="2" fillId="2" borderId="0" xfId="0" applyNumberFormat="1" applyFont="1" applyFill="1" applyBorder="1"/>
    <xf numFmtId="167" fontId="2" fillId="2" borderId="0" xfId="0" applyNumberFormat="1" applyFont="1" applyFill="1"/>
    <xf numFmtId="166" fontId="3" fillId="2" borderId="0" xfId="0" applyNumberFormat="1" applyFont="1" applyFill="1"/>
    <xf numFmtId="9" fontId="2" fillId="2" borderId="0" xfId="0" applyNumberFormat="1" applyFont="1" applyFill="1"/>
    <xf numFmtId="165" fontId="3" fillId="2" borderId="0" xfId="2" applyNumberFormat="1" applyFont="1" applyFill="1"/>
    <xf numFmtId="164" fontId="2" fillId="2" borderId="0" xfId="1" applyNumberFormat="1" applyFont="1" applyFill="1"/>
    <xf numFmtId="44" fontId="8" fillId="2" borderId="0" xfId="1" applyFont="1" applyFill="1"/>
    <xf numFmtId="0" fontId="8" fillId="2" borderId="0" xfId="0" applyFont="1" applyFill="1"/>
    <xf numFmtId="0" fontId="8" fillId="2" borderId="0" xfId="0" applyFont="1" applyFill="1" applyAlignment="1">
      <alignment horizontal="right"/>
    </xf>
    <xf numFmtId="164" fontId="8" fillId="2" borderId="0" xfId="1" applyNumberFormat="1" applyFont="1" applyFill="1"/>
    <xf numFmtId="0" fontId="8" fillId="2" borderId="0" xfId="0" quotePrefix="1" applyFont="1" applyFill="1"/>
    <xf numFmtId="169" fontId="4" fillId="0" borderId="0" xfId="3" applyNumberFormat="1" applyFont="1" applyFill="1" applyAlignment="1">
      <alignment horizontal="right"/>
    </xf>
    <xf numFmtId="169" fontId="4" fillId="0" borderId="0" xfId="3" applyNumberFormat="1" applyFont="1" applyFill="1" applyAlignment="1">
      <alignment horizontal="right" vertical="center"/>
    </xf>
    <xf numFmtId="0" fontId="2" fillId="0" borderId="0" xfId="0" applyFont="1" applyAlignment="1">
      <alignment horizontal="center"/>
    </xf>
    <xf numFmtId="0" fontId="3" fillId="2" borderId="0" xfId="0" applyFont="1" applyFill="1" applyAlignment="1">
      <alignment horizontal="center"/>
    </xf>
    <xf numFmtId="0" fontId="2" fillId="2" borderId="0" xfId="0" applyFont="1" applyFill="1" applyAlignment="1">
      <alignment horizontal="center"/>
    </xf>
    <xf numFmtId="169" fontId="4" fillId="0" borderId="0" xfId="3" applyNumberFormat="1" applyFont="1" applyFill="1" applyAlignment="1">
      <alignment horizontal="center"/>
    </xf>
    <xf numFmtId="169" fontId="4" fillId="0" borderId="0" xfId="3" applyNumberFormat="1" applyFont="1" applyFill="1" applyAlignment="1">
      <alignment horizontal="center" vertical="center"/>
    </xf>
    <xf numFmtId="0" fontId="4" fillId="2" borderId="0" xfId="0" applyFont="1" applyFill="1" applyAlignment="1">
      <alignment horizontal="center" vertical="center"/>
    </xf>
    <xf numFmtId="168" fontId="9" fillId="3" borderId="1" xfId="1" applyNumberFormat="1" applyFont="1" applyFill="1" applyBorder="1"/>
    <xf numFmtId="0" fontId="6" fillId="2" borderId="0" xfId="0" applyFont="1" applyFill="1" applyAlignment="1">
      <alignment horizontal="right"/>
    </xf>
    <xf numFmtId="169" fontId="10" fillId="0" borderId="0" xfId="3" applyNumberFormat="1" applyFont="1" applyFill="1" applyAlignment="1">
      <alignment horizontal="right"/>
    </xf>
    <xf numFmtId="169" fontId="10" fillId="0" borderId="0" xfId="3" applyNumberFormat="1" applyFont="1" applyFill="1" applyAlignment="1">
      <alignment horizontal="right" vertical="center"/>
    </xf>
    <xf numFmtId="9" fontId="9" fillId="0" borderId="1" xfId="2" applyFont="1" applyFill="1" applyBorder="1"/>
    <xf numFmtId="164" fontId="2" fillId="2" borderId="0" xfId="0" applyNumberFormat="1" applyFont="1" applyFill="1"/>
    <xf numFmtId="0" fontId="6" fillId="2" borderId="0" xfId="0" applyFont="1" applyFill="1" applyAlignment="1">
      <alignment horizontal="center"/>
    </xf>
  </cellXfs>
  <cellStyles count="4">
    <cellStyle name="Comma" xfId="3" builtinId="3"/>
    <cellStyle name="Currency" xfId="1" builtinId="4"/>
    <cellStyle name="Normal" xfId="0" builtinId="0"/>
    <cellStyle name="Percent" xfId="2" builtinId="5"/>
  </cellStyles>
  <dxfs count="0"/>
  <tableStyles count="0" defaultTableStyle="TableStyleMedium2" defaultPivotStyle="PivotStyleLight16"/>
  <colors>
    <mruColors>
      <color rgb="FF0000FF"/>
      <color rgb="FFB45528"/>
      <color rgb="FFE97D8D"/>
      <color rgb="FF736FB0"/>
      <color rgb="FF3E9A83"/>
      <color rgb="FFEFD268"/>
      <color rgb="FFFFFF99"/>
      <color rgb="FFFF99CC"/>
      <color rgb="FF99FFCC"/>
      <color rgb="FFFFCC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28576</xdr:colOff>
      <xdr:row>2</xdr:row>
      <xdr:rowOff>28575</xdr:rowOff>
    </xdr:from>
    <xdr:to>
      <xdr:col>10</xdr:col>
      <xdr:colOff>95250</xdr:colOff>
      <xdr:row>6</xdr:row>
      <xdr:rowOff>85725</xdr:rowOff>
    </xdr:to>
    <xdr:cxnSp macro="">
      <xdr:nvCxnSpPr>
        <xdr:cNvPr id="3" name="Straight Arrow Connector 2"/>
        <xdr:cNvCxnSpPr/>
      </xdr:nvCxnSpPr>
      <xdr:spPr>
        <a:xfrm flipH="1">
          <a:off x="5448301" y="2009775"/>
          <a:ext cx="933449" cy="990600"/>
        </a:xfrm>
        <a:prstGeom prst="straightConnector1">
          <a:avLst/>
        </a:prstGeom>
        <a:ln>
          <a:tailEnd type="arrow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S17"/>
  <sheetViews>
    <sheetView showGridLines="0" tabSelected="1" workbookViewId="0"/>
  </sheetViews>
  <sheetFormatPr defaultRowHeight="15" x14ac:dyDescent="0.25"/>
  <cols>
    <col min="1" max="1" width="37" style="3" bestFit="1" customWidth="1"/>
    <col min="2" max="2" width="7.28515625" style="3" customWidth="1"/>
    <col min="3" max="3" width="3.85546875" style="42" bestFit="1" customWidth="1"/>
    <col min="4" max="4" width="7.28515625" style="3" customWidth="1"/>
    <col min="5" max="6" width="12.85546875" style="4" customWidth="1"/>
    <col min="7" max="8" width="9.28515625" style="3" bestFit="1" customWidth="1"/>
    <col min="9" max="9" width="2.28515625" style="3" customWidth="1"/>
    <col min="10" max="10" width="10.7109375" style="3" customWidth="1"/>
    <col min="11" max="13" width="10.7109375" style="4" customWidth="1"/>
    <col min="14" max="14" width="10.7109375" style="3" customWidth="1"/>
    <col min="15" max="15" width="11.140625" style="3" customWidth="1"/>
    <col min="16" max="16" width="12.7109375" style="3" customWidth="1"/>
    <col min="17" max="18" width="9.28515625" style="3" bestFit="1" customWidth="1"/>
    <col min="19" max="16384" width="9.140625" style="3"/>
  </cols>
  <sheetData>
    <row r="2" spans="1:19" x14ac:dyDescent="0.25">
      <c r="A2" s="7" t="s">
        <v>2</v>
      </c>
      <c r="B2" s="7"/>
      <c r="C2" s="43"/>
      <c r="D2" s="7"/>
      <c r="E2" s="8">
        <v>98</v>
      </c>
      <c r="K2" s="4" t="s">
        <v>11</v>
      </c>
    </row>
    <row r="3" spans="1:19" x14ac:dyDescent="0.25">
      <c r="A3" s="7" t="s">
        <v>3</v>
      </c>
      <c r="B3" s="7"/>
      <c r="C3" s="43"/>
      <c r="D3" s="7"/>
      <c r="E3" s="8">
        <v>2</v>
      </c>
      <c r="F3" s="1"/>
      <c r="G3" s="9"/>
      <c r="H3" s="9"/>
      <c r="I3" s="9"/>
      <c r="J3" s="9"/>
      <c r="K3" s="1"/>
      <c r="L3" s="1"/>
      <c r="M3" s="1"/>
      <c r="N3" s="9"/>
      <c r="O3" s="9"/>
      <c r="P3" s="9"/>
      <c r="Q3" s="9"/>
      <c r="R3" s="9"/>
    </row>
    <row r="4" spans="1:19" x14ac:dyDescent="0.25">
      <c r="F4" s="1"/>
      <c r="G4" s="9"/>
      <c r="H4" s="9"/>
      <c r="I4" s="9"/>
      <c r="J4" s="9"/>
      <c r="K4" s="1"/>
      <c r="L4" s="1"/>
      <c r="M4" s="1"/>
      <c r="N4" s="9"/>
      <c r="O4" s="9"/>
      <c r="P4" s="9"/>
      <c r="Q4" s="9"/>
      <c r="R4" s="9"/>
      <c r="S4" s="9"/>
    </row>
    <row r="5" spans="1:19" x14ac:dyDescent="0.25">
      <c r="A5" s="9"/>
      <c r="B5" s="9"/>
      <c r="C5" s="44"/>
      <c r="D5" s="49" t="s">
        <v>21</v>
      </c>
      <c r="E5" s="48">
        <v>0.55000000000000004</v>
      </c>
      <c r="F5" s="1"/>
      <c r="G5" s="54" t="s">
        <v>4</v>
      </c>
      <c r="H5" s="54"/>
      <c r="I5" s="10"/>
      <c r="J5" s="54" t="s">
        <v>5</v>
      </c>
      <c r="K5" s="54"/>
      <c r="L5" s="54"/>
      <c r="M5" s="10"/>
    </row>
    <row r="6" spans="1:19" s="17" customFormat="1" ht="28.5" customHeight="1" x14ac:dyDescent="0.2">
      <c r="A6" s="11"/>
      <c r="B6" s="10" t="s">
        <v>19</v>
      </c>
      <c r="C6" s="10"/>
      <c r="D6" s="10" t="s">
        <v>20</v>
      </c>
      <c r="E6" s="12"/>
      <c r="F6" s="13" t="s">
        <v>8</v>
      </c>
      <c r="G6" s="14" t="s">
        <v>0</v>
      </c>
      <c r="H6" s="14" t="s">
        <v>1</v>
      </c>
      <c r="I6" s="14"/>
      <c r="J6" s="15" t="s">
        <v>6</v>
      </c>
      <c r="K6" s="13" t="s">
        <v>7</v>
      </c>
      <c r="L6" s="13" t="s">
        <v>12</v>
      </c>
      <c r="M6" s="16"/>
    </row>
    <row r="7" spans="1:19" s="24" customFormat="1" x14ac:dyDescent="0.25">
      <c r="A7" s="5" t="s">
        <v>13</v>
      </c>
      <c r="B7" s="40">
        <v>0</v>
      </c>
      <c r="C7" s="45" t="s">
        <v>14</v>
      </c>
      <c r="D7" s="50">
        <v>0.25</v>
      </c>
      <c r="E7" s="18">
        <f>IF(AND($E$5&gt;B7,$E$5&lt;D7),$E$5,IF($E$5&lt;=B7,0,D7))</f>
        <v>0.25</v>
      </c>
      <c r="F7" s="19"/>
      <c r="G7" s="20">
        <f>1-H7</f>
        <v>0.98</v>
      </c>
      <c r="H7" s="52">
        <v>0.02</v>
      </c>
      <c r="I7" s="21"/>
      <c r="J7" s="19">
        <f>+E7*$E$2</f>
        <v>24.5</v>
      </c>
      <c r="K7" s="19">
        <f>+L7-J7</f>
        <v>0.5</v>
      </c>
      <c r="L7" s="19">
        <f>+J7/G7</f>
        <v>25</v>
      </c>
      <c r="M7" s="22"/>
      <c r="N7" s="23"/>
    </row>
    <row r="8" spans="1:19" s="24" customFormat="1" x14ac:dyDescent="0.25">
      <c r="A8" s="6" t="s">
        <v>15</v>
      </c>
      <c r="B8" s="41">
        <f>+D7</f>
        <v>0.25</v>
      </c>
      <c r="C8" s="46" t="s">
        <v>14</v>
      </c>
      <c r="D8" s="51">
        <v>0.28749999999999998</v>
      </c>
      <c r="E8" s="18">
        <f>IF(AND($E$5&gt;B8,$E$5&lt;D8),$E$5,IF($E$5&lt;=B8,0,D8))</f>
        <v>0.28749999999999998</v>
      </c>
      <c r="F8" s="18">
        <f>+IF((E8-E7)&gt;0,(E8-E7),0)</f>
        <v>3.7499999999999978E-2</v>
      </c>
      <c r="G8" s="20">
        <f t="shared" ref="G8:G11" si="0">1-H8</f>
        <v>0.98</v>
      </c>
      <c r="H8" s="52">
        <v>0.02</v>
      </c>
      <c r="I8" s="21"/>
      <c r="J8" s="19">
        <f>+F8*$E$2</f>
        <v>3.674999999999998</v>
      </c>
      <c r="K8" s="19">
        <f>+L8-J8</f>
        <v>7.5000000000000178E-2</v>
      </c>
      <c r="L8" s="19">
        <f>+J8/G8</f>
        <v>3.7499999999999982</v>
      </c>
      <c r="M8" s="22"/>
      <c r="N8" s="23"/>
    </row>
    <row r="9" spans="1:19" s="24" customFormat="1" x14ac:dyDescent="0.25">
      <c r="A9" s="6" t="s">
        <v>16</v>
      </c>
      <c r="B9" s="41">
        <f>+D8</f>
        <v>0.28749999999999998</v>
      </c>
      <c r="C9" s="46" t="s">
        <v>14</v>
      </c>
      <c r="D9" s="51">
        <v>0.3125</v>
      </c>
      <c r="E9" s="18">
        <f>IF(AND($E$5&gt;B9,$E$5&lt;D9),$E$5,IF($E$5&lt;=B9,0,D9))</f>
        <v>0.3125</v>
      </c>
      <c r="F9" s="18">
        <f t="shared" ref="F9:F11" si="1">+IF((E9-E8)&gt;0,(E9-E8),0)</f>
        <v>2.5000000000000022E-2</v>
      </c>
      <c r="G9" s="20">
        <f t="shared" si="0"/>
        <v>0.85</v>
      </c>
      <c r="H9" s="52">
        <v>0.15</v>
      </c>
      <c r="I9" s="21"/>
      <c r="J9" s="19">
        <f>+F9*$E$2</f>
        <v>2.450000000000002</v>
      </c>
      <c r="K9" s="19">
        <f>+L9-J9</f>
        <v>0.43235294117647083</v>
      </c>
      <c r="L9" s="19">
        <f>+J9/G9</f>
        <v>2.8823529411764728</v>
      </c>
      <c r="M9" s="22"/>
      <c r="N9" s="23"/>
    </row>
    <row r="10" spans="1:19" s="24" customFormat="1" x14ac:dyDescent="0.25">
      <c r="A10" s="6" t="s">
        <v>17</v>
      </c>
      <c r="B10" s="41">
        <f>+D9</f>
        <v>0.3125</v>
      </c>
      <c r="C10" s="46" t="s">
        <v>14</v>
      </c>
      <c r="D10" s="51">
        <v>0.375</v>
      </c>
      <c r="E10" s="18">
        <f>IF(AND($E$5&gt;B10,$E$5&lt;D10),$E$5,IF($E$5&lt;=B10,0,D10))</f>
        <v>0.375</v>
      </c>
      <c r="F10" s="18">
        <f t="shared" si="1"/>
        <v>6.25E-2</v>
      </c>
      <c r="G10" s="20">
        <f t="shared" si="0"/>
        <v>0.75</v>
      </c>
      <c r="H10" s="52">
        <v>0.25</v>
      </c>
      <c r="I10" s="21"/>
      <c r="J10" s="19">
        <f>+F10*$E$2</f>
        <v>6.125</v>
      </c>
      <c r="K10" s="19">
        <f>+L10-J10</f>
        <v>2.0416666666666661</v>
      </c>
      <c r="L10" s="19">
        <f>+J10/G10</f>
        <v>8.1666666666666661</v>
      </c>
      <c r="M10" s="22"/>
      <c r="N10" s="23"/>
    </row>
    <row r="11" spans="1:19" s="24" customFormat="1" x14ac:dyDescent="0.25">
      <c r="A11" s="6" t="s">
        <v>18</v>
      </c>
      <c r="B11" s="41">
        <f>+D10</f>
        <v>0.375</v>
      </c>
      <c r="C11" s="46" t="s">
        <v>14</v>
      </c>
      <c r="D11" s="46" t="s">
        <v>22</v>
      </c>
      <c r="E11" s="18">
        <f>IF(E5&gt;B11,E5,0)</f>
        <v>0.55000000000000004</v>
      </c>
      <c r="F11" s="18">
        <f t="shared" si="1"/>
        <v>0.17500000000000004</v>
      </c>
      <c r="G11" s="20">
        <f t="shared" si="0"/>
        <v>0.5</v>
      </c>
      <c r="H11" s="52">
        <v>0.5</v>
      </c>
      <c r="I11" s="21"/>
      <c r="J11" s="19">
        <f>+F11*$E$2</f>
        <v>17.150000000000006</v>
      </c>
      <c r="K11" s="19">
        <f>+L11-J11</f>
        <v>17.150000000000006</v>
      </c>
      <c r="L11" s="19">
        <f>+J11/G11</f>
        <v>34.300000000000011</v>
      </c>
      <c r="M11" s="22"/>
      <c r="N11" s="23"/>
    </row>
    <row r="12" spans="1:19" s="24" customFormat="1" x14ac:dyDescent="0.25">
      <c r="A12" s="25"/>
      <c r="B12" s="25"/>
      <c r="C12" s="47"/>
      <c r="D12" s="25"/>
      <c r="E12" s="26"/>
      <c r="F12" s="26"/>
      <c r="G12" s="27"/>
      <c r="H12" s="27"/>
      <c r="I12" s="27"/>
      <c r="J12" s="26"/>
      <c r="K12" s="26"/>
      <c r="L12" s="26"/>
      <c r="M12" s="28"/>
      <c r="N12" s="29"/>
      <c r="O12" s="29"/>
      <c r="P12" s="29"/>
      <c r="Q12" s="27"/>
      <c r="R12" s="27"/>
      <c r="S12" s="30"/>
    </row>
    <row r="13" spans="1:19" x14ac:dyDescent="0.25">
      <c r="A13" s="9"/>
      <c r="B13" s="9"/>
      <c r="C13" s="44"/>
      <c r="D13" s="9"/>
      <c r="E13" s="1"/>
      <c r="F13" s="1"/>
      <c r="G13" s="9"/>
      <c r="H13" s="9"/>
      <c r="I13" s="9"/>
      <c r="J13" s="53">
        <f>SUM(J7:J11)</f>
        <v>53.900000000000006</v>
      </c>
      <c r="K13" s="53">
        <f>SUM(K7:K11)</f>
        <v>20.199019607843141</v>
      </c>
      <c r="L13" s="1">
        <f>SUM(L7:L11)</f>
        <v>74.099019607843147</v>
      </c>
      <c r="M13" s="31"/>
      <c r="N13" s="9"/>
      <c r="O13" s="30"/>
      <c r="P13" s="9"/>
      <c r="Q13" s="9"/>
      <c r="R13" s="9"/>
      <c r="S13" s="9"/>
    </row>
    <row r="14" spans="1:19" x14ac:dyDescent="0.25">
      <c r="A14" s="9"/>
      <c r="B14" s="9"/>
      <c r="C14" s="44"/>
      <c r="D14" s="9"/>
      <c r="E14" s="1"/>
      <c r="F14" s="1"/>
      <c r="G14" s="32"/>
      <c r="H14" s="32"/>
      <c r="I14" s="32"/>
      <c r="J14" s="2">
        <f>+J13/$L$13</f>
        <v>0.72740503565710957</v>
      </c>
      <c r="K14" s="2">
        <f>+K13/$L$13</f>
        <v>0.27259496434289043</v>
      </c>
      <c r="L14" s="1"/>
      <c r="M14" s="33"/>
      <c r="N14" s="9"/>
      <c r="O14" s="9"/>
      <c r="P14" s="9"/>
      <c r="Q14" s="9"/>
      <c r="R14" s="9"/>
      <c r="S14" s="9"/>
    </row>
    <row r="15" spans="1:19" x14ac:dyDescent="0.25">
      <c r="A15" s="9"/>
      <c r="B15" s="9"/>
      <c r="C15" s="44"/>
      <c r="D15" s="9"/>
      <c r="E15" s="1"/>
      <c r="F15" s="34"/>
      <c r="G15" s="32"/>
      <c r="H15" s="32"/>
      <c r="I15" s="32"/>
      <c r="J15" s="32"/>
      <c r="K15" s="1"/>
      <c r="L15" s="1"/>
      <c r="M15" s="1"/>
      <c r="N15" s="9"/>
      <c r="O15" s="9"/>
      <c r="P15" s="9"/>
      <c r="Q15" s="9"/>
      <c r="R15" s="9"/>
      <c r="S15" s="9"/>
    </row>
    <row r="16" spans="1:19" x14ac:dyDescent="0.25">
      <c r="A16" s="9"/>
      <c r="B16" s="9"/>
      <c r="C16" s="44"/>
      <c r="D16" s="9"/>
      <c r="E16" s="1"/>
      <c r="F16" s="35"/>
      <c r="G16" s="36"/>
      <c r="H16" s="37" t="s">
        <v>9</v>
      </c>
      <c r="I16" s="37"/>
      <c r="J16" s="38">
        <f>+J13/E2</f>
        <v>0.55000000000000004</v>
      </c>
      <c r="K16" s="38">
        <f>+K13/E2</f>
        <v>0.20611244497799122</v>
      </c>
      <c r="L16" s="39" t="s">
        <v>10</v>
      </c>
      <c r="M16" s="38"/>
      <c r="O16" s="36"/>
      <c r="P16" s="9"/>
      <c r="Q16" s="9"/>
      <c r="R16" s="9"/>
      <c r="S16" s="9"/>
    </row>
    <row r="17" spans="19:19" x14ac:dyDescent="0.25">
      <c r="S17" s="9"/>
    </row>
  </sheetData>
  <mergeCells count="2">
    <mergeCell ref="G5:H5"/>
    <mergeCell ref="J5:L5"/>
  </mergeCells>
  <pageMargins left="0.7" right="0.7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Alerian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Karyl Patredis</dc:creator>
  <cp:lastModifiedBy>Karyl Patredis</cp:lastModifiedBy>
  <dcterms:created xsi:type="dcterms:W3CDTF">2015-10-14T18:42:40Z</dcterms:created>
  <dcterms:modified xsi:type="dcterms:W3CDTF">2015-10-20T21:19:40Z</dcterms:modified>
</cp:coreProperties>
</file>